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workbookProtection lockStructure="1"/>
  <bookViews>
    <workbookView xWindow="120" yWindow="45" windowWidth="17205" windowHeight="11010"/>
  </bookViews>
  <sheets>
    <sheet name="Calculator" sheetId="5" r:id="rId1"/>
    <sheet name="tables by hours &amp; eligibility" sheetId="2" state="hidden" r:id="rId2"/>
    <sheet name="Summary Table" sheetId="3" state="hidden" r:id="rId3"/>
  </sheets>
  <calcPr calcId="145621"/>
</workbook>
</file>

<file path=xl/calcChain.xml><?xml version="1.0" encoding="utf-8"?>
<calcChain xmlns="http://schemas.openxmlformats.org/spreadsheetml/2006/main">
  <c r="D12" i="3" l="1"/>
  <c r="D11" i="3"/>
  <c r="D10" i="3"/>
  <c r="D9" i="3"/>
  <c r="C12" i="3"/>
  <c r="C11" i="3"/>
  <c r="C10" i="3"/>
  <c r="C9" i="3"/>
  <c r="B10" i="3"/>
  <c r="B11" i="3"/>
  <c r="B12" i="3"/>
  <c r="B9" i="3"/>
  <c r="D3" i="3"/>
  <c r="D4" i="3"/>
  <c r="D5" i="3"/>
  <c r="D2" i="3"/>
  <c r="F18" i="5"/>
  <c r="F16" i="5"/>
  <c r="C5" i="3"/>
  <c r="C4" i="3"/>
  <c r="C3" i="3"/>
  <c r="F20" i="5" l="1"/>
  <c r="C31" i="2"/>
  <c r="B33" i="2" s="1"/>
  <c r="B21" i="2"/>
  <c r="B20" i="2"/>
  <c r="B19" i="2"/>
  <c r="B18" i="2"/>
  <c r="C18" i="2"/>
  <c r="B45" i="2"/>
  <c r="D45" i="2" s="1"/>
  <c r="E45" i="2" s="1"/>
  <c r="B6" i="2"/>
  <c r="B7" i="2"/>
  <c r="B8" i="2"/>
  <c r="B5" i="2"/>
  <c r="F22" i="5" l="1"/>
  <c r="B48" i="2"/>
  <c r="D48" i="2" s="1"/>
  <c r="E48" i="2" s="1"/>
  <c r="C33" i="2"/>
  <c r="B31" i="2"/>
  <c r="D31" i="2" s="1"/>
  <c r="E31" i="2" s="1"/>
  <c r="B34" i="2"/>
  <c r="B32" i="2"/>
  <c r="D18" i="2"/>
  <c r="E18" i="2" s="1"/>
  <c r="D33" i="2"/>
  <c r="D8" i="2"/>
  <c r="C21" i="2" l="1"/>
  <c r="C8" i="2"/>
  <c r="C20" i="2"/>
  <c r="C6" i="2"/>
  <c r="B46" i="2"/>
  <c r="D46" i="2" s="1"/>
  <c r="E46" i="2" s="1"/>
  <c r="C19" i="2"/>
  <c r="B47" i="2"/>
  <c r="D47" i="2" s="1"/>
  <c r="E47" i="2" s="1"/>
  <c r="E33" i="2"/>
  <c r="D32" i="2"/>
  <c r="C32" i="2"/>
  <c r="D34" i="2"/>
  <c r="C34" i="2"/>
  <c r="C7" i="2"/>
  <c r="E8" i="2"/>
  <c r="D20" i="2"/>
  <c r="D21" i="2"/>
  <c r="D6" i="2"/>
  <c r="D5" i="2"/>
  <c r="E5" i="2" s="1"/>
  <c r="D7" i="2"/>
  <c r="E6" i="2" l="1"/>
  <c r="E34" i="2"/>
  <c r="E32" i="2"/>
  <c r="E7" i="2"/>
  <c r="E20" i="2"/>
  <c r="E21" i="2"/>
  <c r="D19" i="2"/>
  <c r="E19" i="2" s="1"/>
</calcChain>
</file>

<file path=xl/sharedStrings.xml><?xml version="1.0" encoding="utf-8"?>
<sst xmlns="http://schemas.openxmlformats.org/spreadsheetml/2006/main" count="98" uniqueCount="54">
  <si>
    <t>Total cost to you</t>
  </si>
  <si>
    <t xml:space="preserve">Tax due on the Company paid premium (assumes basic rate tax) </t>
  </si>
  <si>
    <t>EE only</t>
  </si>
  <si>
    <t>Family</t>
  </si>
  <si>
    <t>Rates:</t>
  </si>
  <si>
    <t>EE &amp; Partner</t>
  </si>
  <si>
    <t>EE &amp; Children</t>
  </si>
  <si>
    <t>Annual</t>
  </si>
  <si>
    <t>Monthly</t>
  </si>
  <si>
    <t>Employee Only</t>
  </si>
  <si>
    <t>Cover level</t>
  </si>
  <si>
    <t>Employee &amp; Partner</t>
  </si>
  <si>
    <t>Employee &amp; Children</t>
  </si>
  <si>
    <t>Company Pays*</t>
  </si>
  <si>
    <t>You Pay **</t>
  </si>
  <si>
    <t>** the amount you pay is deducted from your monthly take home pay</t>
  </si>
  <si>
    <t>* the amount the company pays is a taxable benefit to you so you pay tax on this amount which is processed monthly through the payroll</t>
  </si>
  <si>
    <t xml:space="preserve">Tax due on the Company paid premium (assumes basic rate tax payer) </t>
  </si>
  <si>
    <t>Total cost to you of tax and your contribution</t>
  </si>
  <si>
    <t>weekly contractual hours = greater than 20 but less than 30</t>
  </si>
  <si>
    <t>weekly contractual hours = 30+</t>
  </si>
  <si>
    <t>weekly contractual hours = less than 20</t>
  </si>
  <si>
    <t>Table 1 - eligible single cover, 30+ hours pw</t>
  </si>
  <si>
    <t>Table 2 - eligible single cover, 20 to 30 hours pw</t>
  </si>
  <si>
    <t>Table 3 - eligible single cover, less than 20 hours pw</t>
  </si>
  <si>
    <t>Tables for those eligible for family cover:</t>
  </si>
  <si>
    <t>cover</t>
  </si>
  <si>
    <t>You pay</t>
  </si>
  <si>
    <t>The healthcare cover I have selected is:</t>
  </si>
  <si>
    <t>My contract  of employment states I am eligible for:</t>
  </si>
  <si>
    <t>Basic Rate</t>
  </si>
  <si>
    <t>Higher Rate</t>
  </si>
  <si>
    <t>Additional Rate</t>
  </si>
  <si>
    <t>Total cost to you per month</t>
  </si>
  <si>
    <t>Estimate of tax due per month</t>
  </si>
  <si>
    <t>My marginal rate of tax is:</t>
  </si>
  <si>
    <t>Nuffield Health pays</t>
  </si>
  <si>
    <t>Complete the details highlighted below in blue for an estimate of the total monthly cost of your healthcare cover:</t>
  </si>
  <si>
    <t>you pay tax on the amount Nuffield Health pays for your healthcare cover - this is processed through the monthly payroll for you</t>
  </si>
  <si>
    <t>Nuffield Health Private Healthcare Scheme - 
contribution and taxable benefit calculator</t>
  </si>
  <si>
    <t>If you are unsure, if you earn under £40,000pa enter Basic Rate, above this Higher Rate</t>
  </si>
  <si>
    <t>weekly contractual hours = any</t>
  </si>
  <si>
    <t>Table 4 - eligible family cover, any hours</t>
  </si>
  <si>
    <t>The above tax costs are an estimate based on the information completed in this calculator - your actual tax liablity may be different depending on your personal circumstances.    Your taxable benfit and contribution (if any) are processed through the monthly payroll.</t>
  </si>
  <si>
    <t>this the total cost to you, comprising the amount you contribute (if any) and the estimate of the tax due on the company's contribution towards your healthcare</t>
  </si>
  <si>
    <t>Your healthcare scheme costs per month:</t>
  </si>
  <si>
    <t>Single</t>
  </si>
  <si>
    <t>Employee &amp; Child(ren)</t>
  </si>
  <si>
    <t>Eligible for Single Cover</t>
  </si>
  <si>
    <t>Eligible for Family Cover</t>
  </si>
  <si>
    <t xml:space="preserve">Nuffield Pays (taxable benefit) </t>
  </si>
  <si>
    <t>You Pay (your contribution)</t>
  </si>
  <si>
    <t>this is the amount you need to contribute for your healthcare cover (if any) and is based on the level of cover you choose to take.  This is shown on your payslip as Healthcare Contribution.</t>
  </si>
  <si>
    <t>this is the amount the company contributes towards your healthcare cover per month and is the amount you are liable to pay tax on as this is a taxable benefit.  This is shown on your payslip as Healthcare Taxable Sum.</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</si>
</sst>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4" formatCode="_-&quot;£&quot;* #,##0.00_-;\-&quot;£&quot;* #,##0.00_-;_-&quot;£&quot;* &quot;-&quot;??_-;_-@_-"/>
    <numFmt numFmtId="164" formatCode="_-[$£-809]* #,##0.00_-;\-[$£-809]* #,##0.00_-;_-[$£-809]* &quot;-&quot;??_-;_-@_-"/>
  </numFmts>
  <fonts count="12">
    <font>
      <sz val="11"/>
      <color theme="1"/>
      <name val="Calibri"/>
      <family val="2"/>
      <scheme val="minor"/>
    </font>
    <font>
      <sz val="11"/>
      <color theme="1"/>
      <name val="Calibri"/>
      <family val="2"/>
      <scheme val="minor"/>
    </font>
    <font>
      <b/>
      <sz val="11"/>
      <color theme="1"/>
      <name val="Calibri"/>
      <family val="2"/>
      <scheme val="minor"/>
    </font>
    <font>
      <sz val="10"/>
      <color theme="1"/>
      <name val="Calibri"/>
      <family val="2"/>
      <scheme val="minor"/>
    </font>
    <font>
      <b/>
      <sz val="14"/>
      <color theme="1"/>
      <name val="Calibri"/>
      <family val="2"/>
      <scheme val="minor"/>
    </font>
    <font>
      <sz val="18"/>
      <color theme="1"/>
      <name val="Calibri"/>
      <family val="2"/>
      <scheme val="minor"/>
    </font>
    <font>
      <sz val="14"/>
      <color theme="1"/>
      <name val="Calibri"/>
      <family val="2"/>
      <scheme val="minor"/>
    </font>
    <font>
      <b/>
      <sz val="24"/>
      <color theme="1"/>
      <name val="Calibri"/>
      <family val="2"/>
      <scheme val="minor"/>
    </font>
    <font>
      <b/>
      <sz val="17"/>
      <color rgb="FF00B050"/>
      <name val="Inherit"/>
    </font>
    <font>
      <b/>
      <sz val="14"/>
      <color rgb="FF00B050"/>
      <name val="Calibri"/>
      <family val="2"/>
      <scheme val="minor"/>
    </font>
    <font>
      <b/>
      <sz val="11"/>
      <color rgb="FF00B050"/>
      <name val="Calibri"/>
      <family val="2"/>
      <scheme val="minor"/>
    </font>
    <font>
      <b/>
      <i/>
      <sz val="14"/>
      <color rgb="FF00B050"/>
      <name val="Calibri"/>
      <family val="2"/>
      <scheme val="minor"/>
    </font>
  </fonts>
  <fills count="7">
    <fill>
      <patternFill patternType="none"/>
    </fill>
    <fill>
      <patternFill patternType="gray125"/>
    </fill>
    <fill>
      <patternFill patternType="solid">
        <fgColor theme="0" tint="-0.14999847407452621"/>
        <bgColor theme="0" tint="-0.14999847407452621"/>
      </patternFill>
    </fill>
    <fill>
      <patternFill patternType="solid">
        <fgColor theme="0"/>
        <bgColor indexed="64"/>
      </patternFill>
    </fill>
    <fill>
      <patternFill patternType="solid">
        <fgColor theme="3" tint="0.59999389629810485"/>
        <bgColor indexed="64"/>
      </patternFill>
    </fill>
    <fill>
      <patternFill patternType="solid">
        <fgColor theme="0" tint="-0.499984740745262"/>
        <bgColor indexed="64"/>
      </patternFill>
    </fill>
    <fill>
      <patternFill patternType="solid">
        <fgColor theme="1" tint="0.499984740745262"/>
        <bgColor indexed="64"/>
      </patternFill>
    </fill>
  </fills>
  <borders count="5">
    <border>
      <left/>
      <right/>
      <top/>
      <bottom/>
      <diagonal/>
    </border>
    <border>
      <left/>
      <right/>
      <top/>
      <bottom style="thin">
        <color theme="1"/>
      </bottom>
      <diagonal/>
    </border>
    <border>
      <left/>
      <right/>
      <top style="thin">
        <color theme="1"/>
      </top>
      <bottom/>
      <diagonal/>
    </border>
    <border>
      <left/>
      <right/>
      <top style="thin">
        <color indexed="64"/>
      </top>
      <bottom style="double">
        <color indexed="64"/>
      </bottom>
      <diagonal/>
    </border>
    <border>
      <left style="thin">
        <color indexed="64"/>
      </left>
      <right style="thin">
        <color indexed="64"/>
      </right>
      <top style="thin">
        <color indexed="64"/>
      </top>
      <bottom style="thin">
        <color indexed="64"/>
      </bottom>
      <diagonal/>
    </border>
  </borders>
  <cellStyleXfs count="2">
    <xf numFmtId="0" fontId="0" fillId="0" borderId="0"/>
    <xf numFmtId="44" fontId="1" fillId="0" borderId="0" applyFont="0" applyFill="0" applyBorder="0" applyAlignment="0" applyProtection="0"/>
  </cellStyleXfs>
  <cellXfs count="59">
    <xf numFmtId="0" fontId="0" fillId="0" borderId="0" xfId="0"/>
    <xf numFmtId="0" fontId="0" fillId="0" borderId="0" xfId="0" applyAlignment="1">
      <alignment wrapText="1"/>
    </xf>
    <xf numFmtId="44" fontId="0" fillId="0" borderId="0" xfId="1" applyFont="1"/>
    <xf numFmtId="44" fontId="0" fillId="0" borderId="0" xfId="1" applyFont="1" applyAlignment="1">
      <alignment wrapText="1"/>
    </xf>
    <xf numFmtId="0" fontId="0" fillId="2" borderId="0" xfId="0" applyFont="1" applyFill="1"/>
    <xf numFmtId="44" fontId="0" fillId="2" borderId="0" xfId="1" applyNumberFormat="1" applyFont="1" applyFill="1"/>
    <xf numFmtId="0" fontId="0" fillId="0" borderId="0" xfId="0" applyFont="1"/>
    <xf numFmtId="44" fontId="0" fillId="0" borderId="0" xfId="1" applyNumberFormat="1" applyFont="1"/>
    <xf numFmtId="0" fontId="0" fillId="0" borderId="1" xfId="0" applyFont="1" applyBorder="1"/>
    <xf numFmtId="44" fontId="0" fillId="0" borderId="1" xfId="1" applyNumberFormat="1" applyFont="1" applyBorder="1"/>
    <xf numFmtId="0" fontId="2" fillId="0" borderId="2" xfId="0" applyFont="1" applyBorder="1" applyAlignment="1">
      <alignment wrapText="1"/>
    </xf>
    <xf numFmtId="0" fontId="0" fillId="2" borderId="2" xfId="0" applyFont="1" applyFill="1" applyBorder="1"/>
    <xf numFmtId="44" fontId="0" fillId="2" borderId="2" xfId="1" applyNumberFormat="1" applyFont="1" applyFill="1" applyBorder="1"/>
    <xf numFmtId="0" fontId="3" fillId="0" borderId="0" xfId="0" applyFont="1" applyAlignment="1">
      <alignment horizontal="left"/>
    </xf>
    <xf numFmtId="0" fontId="0" fillId="3" borderId="0" xfId="0" applyFill="1"/>
    <xf numFmtId="0" fontId="5" fillId="3" borderId="0" xfId="0" applyFont="1" applyFill="1"/>
    <xf numFmtId="0" fontId="0" fillId="3" borderId="0" xfId="0" applyFill="1" applyAlignment="1">
      <alignment horizontal="right"/>
    </xf>
    <xf numFmtId="0" fontId="0" fillId="3" borderId="0" xfId="0" applyFill="1" applyAlignment="1">
      <alignment vertical="center"/>
    </xf>
    <xf numFmtId="164" fontId="6" fillId="3" borderId="0" xfId="0" applyNumberFormat="1" applyFont="1" applyFill="1" applyAlignment="1">
      <alignment vertical="center"/>
    </xf>
    <xf numFmtId="0" fontId="6" fillId="3" borderId="0" xfId="0" applyFont="1" applyFill="1"/>
    <xf numFmtId="164" fontId="6" fillId="3" borderId="0" xfId="0" applyNumberFormat="1" applyFont="1" applyFill="1" applyBorder="1" applyAlignment="1">
      <alignment vertical="center"/>
    </xf>
    <xf numFmtId="0" fontId="0" fillId="3" borderId="0" xfId="0" applyFill="1" applyAlignment="1">
      <alignment horizontal="center" vertical="center"/>
    </xf>
    <xf numFmtId="0" fontId="0" fillId="5" borderId="0" xfId="0" applyFill="1"/>
    <xf numFmtId="0" fontId="0" fillId="3" borderId="0" xfId="0" applyFill="1" applyAlignment="1">
      <alignment horizontal="right" vertical="center"/>
    </xf>
    <xf numFmtId="0" fontId="2" fillId="4" borderId="0" xfId="0" applyFont="1" applyFill="1" applyBorder="1" applyAlignment="1" applyProtection="1">
      <alignment horizontal="center" vertical="center"/>
      <protection locked="0"/>
    </xf>
    <xf numFmtId="0" fontId="0" fillId="3" borderId="0" xfId="0" applyFill="1" applyBorder="1" applyAlignment="1">
      <alignment vertical="center"/>
    </xf>
    <xf numFmtId="0" fontId="0" fillId="3" borderId="0" xfId="0" applyFill="1" applyAlignment="1">
      <alignment horizontal="left" vertical="center"/>
    </xf>
    <xf numFmtId="0" fontId="2" fillId="3" borderId="0" xfId="0" applyFont="1" applyFill="1" applyAlignment="1">
      <alignment vertical="center"/>
    </xf>
    <xf numFmtId="0" fontId="2" fillId="4" borderId="0" xfId="0" applyFont="1" applyFill="1" applyAlignment="1" applyProtection="1">
      <alignment horizontal="center" vertical="center"/>
      <protection locked="0"/>
    </xf>
    <xf numFmtId="0" fontId="2" fillId="3" borderId="0" xfId="0" applyFont="1" applyFill="1" applyAlignment="1">
      <alignment horizontal="left" vertical="center"/>
    </xf>
    <xf numFmtId="0" fontId="2" fillId="3" borderId="0" xfId="0" applyFont="1" applyFill="1" applyAlignment="1">
      <alignment horizontal="center" vertical="center"/>
    </xf>
    <xf numFmtId="0" fontId="0" fillId="6" borderId="0" xfId="0" applyFill="1"/>
    <xf numFmtId="0" fontId="0" fillId="6" borderId="0" xfId="0" applyFill="1" applyAlignment="1">
      <alignment vertical="center"/>
    </xf>
    <xf numFmtId="0" fontId="7" fillId="6" borderId="0" xfId="0" applyFont="1" applyFill="1" applyAlignment="1"/>
    <xf numFmtId="164" fontId="2" fillId="3" borderId="0" xfId="0" applyNumberFormat="1" applyFont="1" applyFill="1" applyAlignment="1">
      <alignment vertical="center"/>
    </xf>
    <xf numFmtId="164" fontId="0" fillId="3" borderId="0" xfId="0" applyNumberFormat="1" applyFill="1" applyAlignment="1">
      <alignment vertical="center"/>
    </xf>
    <xf numFmtId="0" fontId="0" fillId="3" borderId="0" xfId="0" applyFont="1" applyFill="1" applyAlignment="1">
      <alignment vertical="center"/>
    </xf>
    <xf numFmtId="0" fontId="0" fillId="0" borderId="4" xfId="0" applyBorder="1" applyAlignment="1">
      <alignment horizontal="center" wrapText="1"/>
    </xf>
    <xf numFmtId="44" fontId="0" fillId="0" borderId="4" xfId="1" applyFont="1" applyBorder="1"/>
    <xf numFmtId="44" fontId="0" fillId="0" borderId="4" xfId="0" applyNumberFormat="1" applyBorder="1"/>
    <xf numFmtId="0" fontId="0" fillId="0" borderId="4" xfId="0" applyBorder="1"/>
    <xf numFmtId="0" fontId="9" fillId="3" borderId="0" xfId="0" applyFont="1" applyFill="1" applyAlignment="1">
      <alignment vertical="center"/>
    </xf>
    <xf numFmtId="164" fontId="9" fillId="3" borderId="0" xfId="0" applyNumberFormat="1" applyFont="1" applyFill="1" applyBorder="1" applyAlignment="1">
      <alignment vertical="center"/>
    </xf>
    <xf numFmtId="0" fontId="10" fillId="3" borderId="0" xfId="0" applyFont="1" applyFill="1" applyAlignment="1">
      <alignment vertical="center"/>
    </xf>
    <xf numFmtId="164" fontId="10" fillId="3" borderId="0" xfId="0" applyNumberFormat="1" applyFont="1" applyFill="1" applyAlignment="1">
      <alignment vertical="center"/>
    </xf>
    <xf numFmtId="164" fontId="9" fillId="3" borderId="0" xfId="0" applyNumberFormat="1" applyFont="1" applyFill="1" applyAlignment="1">
      <alignment vertical="center"/>
    </xf>
    <xf numFmtId="164" fontId="9" fillId="3" borderId="3" xfId="0" applyNumberFormat="1" applyFont="1" applyFill="1" applyBorder="1" applyAlignment="1">
      <alignment vertical="center"/>
    </xf>
    <xf numFmtId="0" fontId="11" fillId="3" borderId="0" xfId="0" applyFont="1" applyFill="1" applyAlignment="1">
      <alignment vertical="center"/>
    </xf>
    <xf numFmtId="164" fontId="11" fillId="3" borderId="0" xfId="0" applyNumberFormat="1" applyFont="1" applyFill="1" applyBorder="1" applyAlignment="1">
      <alignment vertical="center"/>
    </xf>
    <xf numFmtId="0" fontId="0" fillId="3" borderId="0" xfId="0" applyFill="1" applyAlignment="1">
      <alignment horizontal="left" wrapText="1"/>
    </xf>
    <xf numFmtId="0" fontId="7" fillId="3" borderId="0" xfId="0" applyFont="1" applyFill="1" applyAlignment="1">
      <alignment horizontal="center" wrapText="1"/>
    </xf>
    <xf numFmtId="0" fontId="8" fillId="0" borderId="0" xfId="0" applyFont="1" applyAlignment="1">
      <alignment horizontal="center" vertical="center" wrapText="1"/>
    </xf>
    <xf numFmtId="0" fontId="0" fillId="3" borderId="0" xfId="0" applyFill="1" applyAlignment="1">
      <alignment horizontal="right" vertical="center"/>
    </xf>
    <xf numFmtId="0" fontId="0" fillId="3" borderId="0" xfId="0" applyFill="1" applyAlignment="1">
      <alignment horizontal="left" vertical="center" wrapText="1"/>
    </xf>
    <xf numFmtId="0" fontId="6" fillId="3" borderId="0" xfId="0" applyFont="1" applyFill="1" applyAlignment="1">
      <alignment horizontal="left" wrapText="1"/>
    </xf>
    <xf numFmtId="0" fontId="3" fillId="0" borderId="0" xfId="0" applyFont="1" applyAlignment="1">
      <alignment horizontal="left" wrapText="1"/>
    </xf>
    <xf numFmtId="0" fontId="3" fillId="0" borderId="0" xfId="0" applyFont="1" applyAlignment="1">
      <alignment horizontal="left"/>
    </xf>
    <xf numFmtId="0" fontId="4" fillId="0" borderId="0" xfId="0" applyFont="1" applyAlignment="1">
      <alignment horizontal="left"/>
    </xf>
    <xf numFmtId="0" fontId="0" fillId="0" borderId="4" xfId="0" applyBorder="1" applyAlignment="1">
      <alignment horizontal="center"/>
    </xf>
  </cellXfs>
  <cellStyles count="2">
    <cellStyle name="Currency" xfId="1"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2</xdr:col>
      <xdr:colOff>0</xdr:colOff>
      <xdr:row>2</xdr:row>
      <xdr:rowOff>0</xdr:rowOff>
    </xdr:from>
    <xdr:to>
      <xdr:col>10</xdr:col>
      <xdr:colOff>838200</xdr:colOff>
      <xdr:row>2</xdr:row>
      <xdr:rowOff>1333500</xdr:rowOff>
    </xdr:to>
    <xdr:pic>
      <xdr:nvPicPr>
        <xdr:cNvPr id="4" name="Picture 3" descr="top heade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95300" y="381000"/>
          <a:ext cx="57150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I58"/>
  <sheetViews>
    <sheetView showGridLines="0" showRowColHeaders="0" tabSelected="1" zoomScaleNormal="100" workbookViewId="0">
      <selection activeCell="H12" sqref="H12"/>
    </sheetView>
  </sheetViews>
  <sheetFormatPr defaultColWidth="9.140625" defaultRowHeight="15"/>
  <cols>
    <col min="1" max="1" width="2.7109375" style="31" customWidth="1"/>
    <col min="2" max="2" width="3.5703125" style="14" customWidth="1"/>
    <col min="3" max="3" width="11.5703125" style="14" customWidth="1"/>
    <col min="4" max="5" width="12.140625" style="14" customWidth="1"/>
    <col min="6" max="6" width="13.7109375" style="14" customWidth="1"/>
    <col min="7" max="7" width="1.42578125" style="14" customWidth="1"/>
    <col min="8" max="8" width="20.140625" style="14" customWidth="1"/>
    <col min="9" max="9" width="2.42578125" style="14" customWidth="1"/>
    <col min="10" max="10" width="8.7109375" style="14" customWidth="1"/>
    <col min="11" max="11" width="13" style="14" customWidth="1"/>
    <col min="12" max="12" width="18.42578125" style="14" customWidth="1"/>
    <col min="13" max="13" width="36.85546875" style="14" customWidth="1"/>
    <col min="14" max="14" width="6.42578125" style="31" customWidth="1"/>
    <col min="15" max="21" width="18.42578125" style="31" customWidth="1"/>
    <col min="22" max="25" width="18.42578125" style="14" customWidth="1"/>
    <col min="26" max="26" width="17.42578125" style="14" customWidth="1"/>
    <col min="27" max="30" width="11.7109375" style="14" customWidth="1"/>
    <col min="31" max="16384" width="9.140625" style="14"/>
  </cols>
  <sheetData>
    <row r="1" spans="1:35" s="22" customFormat="1">
      <c r="A1" s="31"/>
      <c r="N1" s="31"/>
      <c r="O1" s="31"/>
      <c r="P1" s="31"/>
      <c r="Q1" s="31"/>
      <c r="R1" s="31"/>
      <c r="S1" s="31"/>
      <c r="T1" s="31"/>
      <c r="U1" s="31"/>
      <c r="V1" s="14"/>
      <c r="W1" s="14"/>
      <c r="X1" s="14"/>
      <c r="Y1" s="14"/>
      <c r="Z1" s="14"/>
      <c r="AA1" s="14"/>
      <c r="AB1" s="14"/>
      <c r="AC1" s="14"/>
      <c r="AD1" s="14"/>
      <c r="AE1" s="14"/>
      <c r="AF1" s="14"/>
      <c r="AG1" s="14"/>
      <c r="AH1" s="14"/>
      <c r="AI1" s="14"/>
    </row>
    <row r="3" spans="1:35" ht="114" customHeight="1">
      <c r="L3" s="51" t="s">
        <v>39</v>
      </c>
      <c r="M3" s="51"/>
      <c r="N3" s="33"/>
      <c r="O3" s="33"/>
      <c r="P3" s="33"/>
      <c r="Q3" s="33"/>
      <c r="R3" s="33"/>
      <c r="S3" s="33"/>
      <c r="T3" s="33"/>
      <c r="U3" s="33"/>
    </row>
    <row r="4" spans="1:35" ht="6" customHeight="1">
      <c r="B4" s="50"/>
      <c r="C4" s="50"/>
      <c r="D4" s="50"/>
      <c r="E4" s="50"/>
      <c r="F4" s="50"/>
      <c r="G4" s="50"/>
      <c r="H4" s="50"/>
      <c r="I4" s="50"/>
      <c r="J4" s="50"/>
      <c r="K4" s="50"/>
      <c r="L4" s="50"/>
      <c r="M4" s="50"/>
    </row>
    <row r="5" spans="1:35" ht="7.5" customHeight="1">
      <c r="C5" s="15"/>
    </row>
    <row r="6" spans="1:35" ht="24" customHeight="1">
      <c r="C6" s="54" t="s">
        <v>37</v>
      </c>
      <c r="D6" s="54"/>
      <c r="E6" s="54"/>
      <c r="F6" s="54"/>
      <c r="G6" s="54"/>
      <c r="H6" s="54"/>
      <c r="I6" s="54"/>
      <c r="J6" s="54"/>
      <c r="K6" s="54"/>
      <c r="L6" s="54"/>
      <c r="M6" s="54"/>
    </row>
    <row r="8" spans="1:35">
      <c r="C8" s="52" t="s">
        <v>29</v>
      </c>
      <c r="D8" s="52"/>
      <c r="E8" s="52"/>
      <c r="F8" s="52"/>
      <c r="G8" s="23"/>
      <c r="H8" s="24" t="s">
        <v>46</v>
      </c>
      <c r="I8" s="25"/>
      <c r="J8" s="17" t="s">
        <v>26</v>
      </c>
      <c r="K8" s="17"/>
    </row>
    <row r="9" spans="1:35" ht="7.5" customHeight="1">
      <c r="C9" s="26"/>
      <c r="D9" s="26"/>
      <c r="E9" s="26"/>
      <c r="F9" s="26"/>
      <c r="G9" s="26"/>
      <c r="H9" s="29"/>
      <c r="I9" s="26"/>
      <c r="J9" s="17"/>
      <c r="K9" s="17"/>
    </row>
    <row r="10" spans="1:35">
      <c r="C10" s="52" t="s">
        <v>35</v>
      </c>
      <c r="D10" s="52"/>
      <c r="E10" s="52"/>
      <c r="F10" s="52"/>
      <c r="G10" s="23"/>
      <c r="H10" s="28" t="s">
        <v>30</v>
      </c>
      <c r="I10" s="21"/>
      <c r="J10" s="36" t="s">
        <v>40</v>
      </c>
      <c r="K10" s="17"/>
    </row>
    <row r="11" spans="1:35" ht="7.5" customHeight="1">
      <c r="C11" s="23"/>
      <c r="D11" s="23"/>
      <c r="E11" s="23"/>
      <c r="F11" s="23"/>
      <c r="G11" s="23"/>
      <c r="H11" s="30"/>
      <c r="I11" s="21"/>
      <c r="J11" s="17"/>
      <c r="K11" s="17"/>
    </row>
    <row r="12" spans="1:35">
      <c r="C12" s="52" t="s">
        <v>28</v>
      </c>
      <c r="D12" s="52"/>
      <c r="E12" s="52"/>
      <c r="F12" s="52"/>
      <c r="G12" s="23"/>
      <c r="H12" s="28" t="s">
        <v>11</v>
      </c>
      <c r="I12" s="17"/>
      <c r="J12" s="17" t="s">
        <v>26</v>
      </c>
      <c r="K12" s="17"/>
    </row>
    <row r="13" spans="1:35">
      <c r="C13" s="16"/>
      <c r="D13" s="16"/>
      <c r="E13" s="16"/>
      <c r="F13" s="16"/>
      <c r="G13" s="16"/>
    </row>
    <row r="14" spans="1:35" ht="18.75">
      <c r="C14" s="19" t="s">
        <v>45</v>
      </c>
    </row>
    <row r="15" spans="1:35" ht="7.5" customHeight="1"/>
    <row r="16" spans="1:35" s="17" customFormat="1" ht="39" customHeight="1">
      <c r="A16" s="32"/>
      <c r="C16" s="47" t="s">
        <v>36</v>
      </c>
      <c r="D16" s="47"/>
      <c r="E16" s="47"/>
      <c r="F16" s="48">
        <f>IF($H$8="Single",VLOOKUP($H$12,'Summary Table'!$A$9:$E$12,2,TRUE),VLOOKUP($H$12,'Summary Table'!$A$9:$E$12,4,TRUE))</f>
        <v>43.339999999999996</v>
      </c>
      <c r="G16" s="18"/>
      <c r="H16" s="53" t="s">
        <v>53</v>
      </c>
      <c r="I16" s="53"/>
      <c r="J16" s="53"/>
      <c r="K16" s="53"/>
      <c r="L16" s="53"/>
      <c r="M16" s="53"/>
      <c r="N16" s="32"/>
      <c r="O16" s="32"/>
      <c r="P16" s="32"/>
      <c r="Q16" s="32"/>
      <c r="R16" s="32"/>
      <c r="S16" s="32"/>
      <c r="T16" s="32"/>
      <c r="U16" s="32"/>
    </row>
    <row r="17" spans="1:35" s="17" customFormat="1" ht="7.5" customHeight="1">
      <c r="A17" s="32"/>
      <c r="C17" s="27"/>
      <c r="D17" s="27"/>
      <c r="E17" s="27"/>
      <c r="F17" s="34"/>
      <c r="G17" s="35"/>
      <c r="N17" s="32"/>
      <c r="O17" s="32"/>
      <c r="P17" s="32"/>
      <c r="Q17" s="32"/>
      <c r="R17" s="32"/>
      <c r="S17" s="32"/>
      <c r="T17" s="32"/>
      <c r="U17" s="32"/>
    </row>
    <row r="18" spans="1:35" s="17" customFormat="1" ht="28.5" customHeight="1">
      <c r="A18" s="32"/>
      <c r="C18" s="41" t="s">
        <v>27</v>
      </c>
      <c r="D18" s="41"/>
      <c r="E18" s="41"/>
      <c r="F18" s="42">
        <f>IF($H$8="Single",VLOOKUP($H$12,'Summary Table'!$A$9:$E$12,3,TRUE),VLOOKUP($H$12,'Summary Table'!$A$9:$E$12,5,TRUE))</f>
        <v>43.330000000000005</v>
      </c>
      <c r="G18" s="18"/>
      <c r="H18" s="53" t="s">
        <v>52</v>
      </c>
      <c r="I18" s="53"/>
      <c r="J18" s="53"/>
      <c r="K18" s="53"/>
      <c r="L18" s="53"/>
      <c r="M18" s="53"/>
      <c r="N18" s="32"/>
      <c r="O18" s="32"/>
      <c r="P18" s="32"/>
      <c r="Q18" s="32"/>
      <c r="R18" s="32"/>
      <c r="S18" s="32"/>
      <c r="T18" s="32"/>
      <c r="U18" s="32"/>
    </row>
    <row r="19" spans="1:35" s="17" customFormat="1" ht="14.25" customHeight="1">
      <c r="A19" s="32"/>
      <c r="C19" s="43"/>
      <c r="D19" s="43"/>
      <c r="E19" s="43"/>
      <c r="F19" s="44"/>
      <c r="G19" s="35"/>
      <c r="N19" s="32"/>
      <c r="O19" s="32"/>
      <c r="P19" s="32"/>
      <c r="Q19" s="32"/>
      <c r="R19" s="32"/>
      <c r="S19" s="32"/>
      <c r="T19" s="32"/>
      <c r="U19" s="32"/>
    </row>
    <row r="20" spans="1:35" s="17" customFormat="1" ht="27.75" customHeight="1">
      <c r="A20" s="32"/>
      <c r="C20" s="41" t="s">
        <v>34</v>
      </c>
      <c r="D20" s="41"/>
      <c r="E20" s="41"/>
      <c r="F20" s="45">
        <f>IF(H10="Basic Rate", F16*0.2, IF(H10="Higher Rate", F16*0.4, F16*0.45))</f>
        <v>8.6679999999999993</v>
      </c>
      <c r="G20" s="18"/>
      <c r="H20" s="53" t="s">
        <v>38</v>
      </c>
      <c r="I20" s="53"/>
      <c r="J20" s="53"/>
      <c r="K20" s="53"/>
      <c r="L20" s="53"/>
      <c r="M20" s="53"/>
      <c r="N20" s="32"/>
      <c r="O20" s="32"/>
      <c r="P20" s="32"/>
      <c r="Q20" s="32"/>
      <c r="R20" s="32"/>
      <c r="S20" s="32"/>
      <c r="T20" s="32"/>
      <c r="U20" s="32"/>
    </row>
    <row r="21" spans="1:35" s="17" customFormat="1" ht="13.5" customHeight="1">
      <c r="A21" s="32"/>
      <c r="C21" s="41"/>
      <c r="D21" s="41"/>
      <c r="E21" s="41"/>
      <c r="F21" s="45"/>
      <c r="G21" s="18"/>
      <c r="N21" s="32"/>
      <c r="O21" s="32"/>
      <c r="P21" s="32"/>
      <c r="Q21" s="32"/>
      <c r="R21" s="32"/>
      <c r="S21" s="32"/>
      <c r="T21" s="32"/>
      <c r="U21" s="32"/>
    </row>
    <row r="22" spans="1:35" s="17" customFormat="1" ht="30.75" customHeight="1" thickBot="1">
      <c r="A22" s="32"/>
      <c r="C22" s="41" t="s">
        <v>33</v>
      </c>
      <c r="D22" s="41"/>
      <c r="E22" s="41"/>
      <c r="F22" s="46">
        <f>F20+F18</f>
        <v>51.998000000000005</v>
      </c>
      <c r="G22" s="20"/>
      <c r="H22" s="53" t="s">
        <v>44</v>
      </c>
      <c r="I22" s="53"/>
      <c r="J22" s="53"/>
      <c r="K22" s="53"/>
      <c r="L22" s="53"/>
      <c r="M22" s="53"/>
      <c r="N22" s="32"/>
      <c r="O22" s="32"/>
      <c r="P22" s="32"/>
      <c r="Q22" s="32"/>
      <c r="R22" s="32"/>
      <c r="S22" s="32"/>
      <c r="T22" s="32"/>
      <c r="U22" s="32"/>
    </row>
    <row r="23" spans="1:35" ht="15.75" thickTop="1"/>
    <row r="24" spans="1:35" ht="33" customHeight="1">
      <c r="C24" s="49" t="s">
        <v>43</v>
      </c>
      <c r="D24" s="49"/>
      <c r="E24" s="49"/>
      <c r="F24" s="49"/>
      <c r="G24" s="49"/>
      <c r="H24" s="49"/>
      <c r="I24" s="49"/>
      <c r="J24" s="49"/>
      <c r="K24" s="49"/>
      <c r="L24" s="49"/>
      <c r="M24" s="49"/>
    </row>
    <row r="26" spans="1:35" s="22" customFormat="1">
      <c r="A26" s="31"/>
      <c r="N26" s="31"/>
      <c r="O26" s="31"/>
      <c r="P26" s="31"/>
      <c r="Q26" s="31"/>
      <c r="R26" s="31"/>
      <c r="S26" s="31"/>
      <c r="T26" s="31"/>
      <c r="U26" s="31"/>
      <c r="V26" s="14"/>
      <c r="W26" s="14"/>
      <c r="X26" s="14"/>
      <c r="Y26" s="14"/>
      <c r="Z26" s="14"/>
      <c r="AA26" s="14"/>
      <c r="AB26" s="14"/>
      <c r="AC26" s="14"/>
      <c r="AD26" s="14"/>
      <c r="AE26" s="14"/>
      <c r="AF26" s="14"/>
      <c r="AG26" s="14"/>
      <c r="AH26" s="14"/>
      <c r="AI26" s="14"/>
    </row>
    <row r="27" spans="1:35" s="22" customFormat="1">
      <c r="A27" s="31"/>
      <c r="N27" s="31"/>
      <c r="O27" s="31"/>
      <c r="P27" s="31"/>
      <c r="Q27" s="31"/>
      <c r="R27" s="31"/>
      <c r="S27" s="31"/>
      <c r="T27" s="31"/>
      <c r="U27" s="31"/>
      <c r="V27" s="14"/>
      <c r="W27" s="14"/>
      <c r="X27" s="14"/>
      <c r="Y27" s="14"/>
      <c r="Z27" s="14"/>
      <c r="AA27" s="14"/>
      <c r="AB27" s="14"/>
      <c r="AC27" s="14"/>
      <c r="AD27" s="14"/>
      <c r="AE27" s="14"/>
      <c r="AF27" s="14"/>
      <c r="AG27" s="14"/>
      <c r="AH27" s="14"/>
      <c r="AI27" s="14"/>
    </row>
    <row r="28" spans="1:35" s="22" customFormat="1">
      <c r="A28" s="31"/>
      <c r="N28" s="31"/>
      <c r="O28" s="31"/>
      <c r="P28" s="31"/>
      <c r="Q28" s="31"/>
      <c r="R28" s="31"/>
      <c r="S28" s="31"/>
      <c r="T28" s="31"/>
      <c r="U28" s="31"/>
      <c r="V28" s="14"/>
      <c r="W28" s="14"/>
      <c r="X28" s="14"/>
      <c r="Y28" s="14"/>
      <c r="Z28" s="14"/>
      <c r="AA28" s="14"/>
      <c r="AB28" s="14"/>
      <c r="AC28" s="14"/>
      <c r="AD28" s="14"/>
      <c r="AE28" s="14"/>
      <c r="AF28" s="14"/>
      <c r="AG28" s="14"/>
      <c r="AH28" s="14"/>
      <c r="AI28" s="14"/>
    </row>
    <row r="29" spans="1:35" s="22" customFormat="1">
      <c r="A29" s="31"/>
      <c r="N29" s="31"/>
      <c r="O29" s="31"/>
      <c r="P29" s="31"/>
      <c r="Q29" s="31"/>
      <c r="R29" s="31"/>
      <c r="S29" s="31"/>
      <c r="T29" s="31"/>
      <c r="U29" s="31"/>
      <c r="V29" s="14"/>
      <c r="W29" s="14"/>
      <c r="X29" s="14"/>
      <c r="Y29" s="14"/>
      <c r="Z29" s="14"/>
      <c r="AA29" s="14"/>
      <c r="AB29" s="14"/>
      <c r="AC29" s="14"/>
      <c r="AD29" s="14"/>
      <c r="AE29" s="14"/>
      <c r="AF29" s="14"/>
      <c r="AG29" s="14"/>
      <c r="AH29" s="14"/>
      <c r="AI29" s="14"/>
    </row>
    <row r="30" spans="1:35" s="22" customFormat="1">
      <c r="A30" s="31"/>
      <c r="N30" s="31"/>
      <c r="O30" s="31"/>
      <c r="P30" s="31"/>
      <c r="Q30" s="31"/>
      <c r="R30" s="31"/>
      <c r="S30" s="31"/>
      <c r="T30" s="31"/>
      <c r="U30" s="31"/>
      <c r="V30" s="14"/>
      <c r="W30" s="14"/>
      <c r="X30" s="14"/>
      <c r="Y30" s="14"/>
      <c r="Z30" s="14"/>
      <c r="AA30" s="14"/>
      <c r="AB30" s="14"/>
      <c r="AC30" s="14"/>
      <c r="AD30" s="14"/>
      <c r="AE30" s="14"/>
      <c r="AF30" s="14"/>
      <c r="AG30" s="14"/>
      <c r="AH30" s="14"/>
      <c r="AI30" s="14"/>
    </row>
    <row r="31" spans="1:35" s="22" customFormat="1">
      <c r="A31" s="31"/>
      <c r="N31" s="31"/>
      <c r="O31" s="31"/>
      <c r="P31" s="31"/>
      <c r="Q31" s="31"/>
      <c r="R31" s="31"/>
      <c r="S31" s="31"/>
      <c r="T31" s="31"/>
      <c r="U31" s="31"/>
      <c r="V31" s="14"/>
      <c r="W31" s="14"/>
      <c r="X31" s="14"/>
      <c r="Y31" s="14"/>
      <c r="Z31" s="14"/>
      <c r="AA31" s="14"/>
      <c r="AB31" s="14"/>
      <c r="AC31" s="14"/>
      <c r="AD31" s="14"/>
      <c r="AE31" s="14"/>
      <c r="AF31" s="14"/>
      <c r="AG31" s="14"/>
      <c r="AH31" s="14"/>
      <c r="AI31" s="14"/>
    </row>
    <row r="32" spans="1:35" s="22" customFormat="1">
      <c r="A32" s="31"/>
      <c r="N32" s="31"/>
      <c r="O32" s="31"/>
      <c r="P32" s="31"/>
      <c r="Q32" s="31"/>
      <c r="R32" s="31"/>
      <c r="S32" s="31"/>
      <c r="T32" s="31"/>
      <c r="U32" s="31"/>
      <c r="V32" s="14"/>
      <c r="W32" s="14"/>
      <c r="X32" s="14"/>
      <c r="Y32" s="14"/>
      <c r="Z32" s="14"/>
      <c r="AA32" s="14"/>
      <c r="AB32" s="14"/>
      <c r="AC32" s="14"/>
      <c r="AD32" s="14"/>
      <c r="AE32" s="14"/>
      <c r="AF32" s="14"/>
      <c r="AG32" s="14"/>
      <c r="AH32" s="14"/>
      <c r="AI32" s="14"/>
    </row>
    <row r="33" spans="1:35" s="22" customFormat="1">
      <c r="A33" s="31"/>
      <c r="N33" s="31"/>
      <c r="O33" s="31"/>
      <c r="P33" s="31"/>
      <c r="Q33" s="31"/>
      <c r="R33" s="31"/>
      <c r="S33" s="31"/>
      <c r="T33" s="31"/>
      <c r="U33" s="31"/>
      <c r="V33" s="14"/>
      <c r="W33" s="14"/>
      <c r="X33" s="14"/>
      <c r="Y33" s="14"/>
      <c r="Z33" s="14"/>
      <c r="AA33" s="14"/>
      <c r="AB33" s="14"/>
      <c r="AC33" s="14"/>
      <c r="AD33" s="14"/>
      <c r="AE33" s="14"/>
      <c r="AF33" s="14"/>
      <c r="AG33" s="14"/>
      <c r="AH33" s="14"/>
      <c r="AI33" s="14"/>
    </row>
    <row r="34" spans="1:35" s="22" customFormat="1">
      <c r="A34" s="31"/>
      <c r="N34" s="31"/>
      <c r="O34" s="31"/>
      <c r="P34" s="31"/>
      <c r="Q34" s="31"/>
      <c r="R34" s="31"/>
      <c r="S34" s="31"/>
      <c r="T34" s="31"/>
      <c r="U34" s="31"/>
      <c r="V34" s="14"/>
      <c r="W34" s="14"/>
      <c r="X34" s="14"/>
      <c r="Y34" s="14"/>
      <c r="Z34" s="14"/>
      <c r="AA34" s="14"/>
      <c r="AB34" s="14"/>
      <c r="AC34" s="14"/>
      <c r="AD34" s="14"/>
      <c r="AE34" s="14"/>
      <c r="AF34" s="14"/>
      <c r="AG34" s="14"/>
      <c r="AH34" s="14"/>
      <c r="AI34" s="14"/>
    </row>
    <row r="35" spans="1:35" s="22" customFormat="1">
      <c r="A35" s="31"/>
      <c r="N35" s="31"/>
      <c r="O35" s="31"/>
      <c r="P35" s="31"/>
      <c r="Q35" s="31"/>
      <c r="R35" s="31"/>
      <c r="S35" s="31"/>
      <c r="T35" s="31"/>
      <c r="U35" s="31"/>
      <c r="V35" s="14"/>
      <c r="W35" s="14"/>
      <c r="X35" s="14"/>
      <c r="Y35" s="14"/>
      <c r="Z35" s="14"/>
      <c r="AA35" s="14"/>
      <c r="AB35" s="14"/>
      <c r="AC35" s="14"/>
      <c r="AD35" s="14"/>
      <c r="AE35" s="14"/>
      <c r="AF35" s="14"/>
      <c r="AG35" s="14"/>
      <c r="AH35" s="14"/>
      <c r="AI35" s="14"/>
    </row>
    <row r="36" spans="1:35" s="22" customFormat="1">
      <c r="A36" s="31"/>
      <c r="N36" s="31"/>
      <c r="O36" s="31"/>
      <c r="P36" s="31"/>
      <c r="Q36" s="31"/>
      <c r="R36" s="31"/>
      <c r="S36" s="31"/>
      <c r="T36" s="31"/>
      <c r="U36" s="31"/>
      <c r="V36" s="14"/>
      <c r="W36" s="14"/>
      <c r="X36" s="14"/>
      <c r="Y36" s="14"/>
      <c r="Z36" s="14"/>
      <c r="AA36" s="14"/>
      <c r="AB36" s="14"/>
      <c r="AC36" s="14"/>
      <c r="AD36" s="14"/>
      <c r="AE36" s="14"/>
      <c r="AF36" s="14"/>
      <c r="AG36" s="14"/>
      <c r="AH36" s="14"/>
      <c r="AI36" s="14"/>
    </row>
    <row r="37" spans="1:35" s="22" customFormat="1">
      <c r="A37" s="31"/>
      <c r="N37" s="31"/>
      <c r="O37" s="31"/>
      <c r="P37" s="31"/>
      <c r="Q37" s="31"/>
      <c r="R37" s="31"/>
      <c r="S37" s="31"/>
      <c r="T37" s="31"/>
      <c r="U37" s="31"/>
      <c r="V37" s="14"/>
      <c r="W37" s="14"/>
      <c r="X37" s="14"/>
      <c r="Y37" s="14"/>
      <c r="Z37" s="14"/>
      <c r="AA37" s="14"/>
      <c r="AB37" s="14"/>
      <c r="AC37" s="14"/>
      <c r="AD37" s="14"/>
      <c r="AE37" s="14"/>
      <c r="AF37" s="14"/>
      <c r="AG37" s="14"/>
      <c r="AH37" s="14"/>
      <c r="AI37" s="14"/>
    </row>
    <row r="38" spans="1:35" s="22" customFormat="1">
      <c r="A38" s="31"/>
      <c r="N38" s="31"/>
      <c r="O38" s="31"/>
      <c r="P38" s="31"/>
      <c r="Q38" s="31"/>
      <c r="R38" s="31"/>
      <c r="S38" s="31"/>
      <c r="T38" s="31"/>
      <c r="U38" s="31"/>
      <c r="V38" s="14"/>
      <c r="W38" s="14"/>
      <c r="X38" s="14"/>
      <c r="Y38" s="14"/>
      <c r="Z38" s="14"/>
      <c r="AA38" s="14"/>
      <c r="AB38" s="14"/>
      <c r="AC38" s="14"/>
      <c r="AD38" s="14"/>
      <c r="AE38" s="14"/>
      <c r="AF38" s="14"/>
      <c r="AG38" s="14"/>
      <c r="AH38" s="14"/>
      <c r="AI38" s="14"/>
    </row>
    <row r="39" spans="1:35" s="22" customFormat="1">
      <c r="A39" s="31"/>
      <c r="N39" s="31"/>
      <c r="O39" s="31"/>
      <c r="P39" s="31"/>
      <c r="Q39" s="31"/>
      <c r="R39" s="31"/>
      <c r="S39" s="31"/>
      <c r="T39" s="31"/>
      <c r="U39" s="31"/>
      <c r="V39" s="14"/>
      <c r="W39" s="14"/>
      <c r="X39" s="14"/>
      <c r="Y39" s="14"/>
      <c r="Z39" s="14"/>
      <c r="AA39" s="14"/>
      <c r="AB39" s="14"/>
      <c r="AC39" s="14"/>
      <c r="AD39" s="14"/>
      <c r="AE39" s="14"/>
      <c r="AF39" s="14"/>
      <c r="AG39" s="14"/>
      <c r="AH39" s="14"/>
      <c r="AI39" s="14"/>
    </row>
    <row r="40" spans="1:35" s="22" customFormat="1">
      <c r="A40" s="31"/>
      <c r="N40" s="31"/>
      <c r="O40" s="31"/>
      <c r="P40" s="31"/>
      <c r="Q40" s="31"/>
      <c r="R40" s="31"/>
      <c r="S40" s="31"/>
      <c r="T40" s="31"/>
      <c r="U40" s="31"/>
      <c r="V40" s="14"/>
      <c r="W40" s="14"/>
      <c r="X40" s="14"/>
      <c r="Y40" s="14"/>
      <c r="Z40" s="14"/>
      <c r="AA40" s="14"/>
      <c r="AB40" s="14"/>
      <c r="AC40" s="14"/>
      <c r="AD40" s="14"/>
      <c r="AE40" s="14"/>
      <c r="AF40" s="14"/>
      <c r="AG40" s="14"/>
      <c r="AH40" s="14"/>
      <c r="AI40" s="14"/>
    </row>
    <row r="41" spans="1:35" s="22" customFormat="1">
      <c r="A41" s="31"/>
      <c r="N41" s="31"/>
      <c r="O41" s="31"/>
      <c r="P41" s="31"/>
      <c r="Q41" s="31"/>
      <c r="R41" s="31"/>
      <c r="S41" s="31"/>
      <c r="T41" s="31"/>
      <c r="U41" s="31"/>
      <c r="V41" s="14"/>
      <c r="W41" s="14"/>
      <c r="X41" s="14"/>
      <c r="Y41" s="14"/>
      <c r="Z41" s="14"/>
      <c r="AA41" s="14"/>
      <c r="AB41" s="14"/>
      <c r="AC41" s="14"/>
      <c r="AD41" s="14"/>
      <c r="AE41" s="14"/>
      <c r="AF41" s="14"/>
      <c r="AG41" s="14"/>
      <c r="AH41" s="14"/>
      <c r="AI41" s="14"/>
    </row>
    <row r="42" spans="1:35" s="22" customFormat="1">
      <c r="A42" s="31"/>
      <c r="N42" s="31"/>
      <c r="O42" s="31"/>
      <c r="P42" s="31"/>
      <c r="Q42" s="31"/>
      <c r="R42" s="31"/>
      <c r="S42" s="31"/>
      <c r="T42" s="31"/>
      <c r="U42" s="31"/>
      <c r="V42" s="14"/>
      <c r="W42" s="14"/>
      <c r="X42" s="14"/>
      <c r="Y42" s="14"/>
      <c r="Z42" s="14"/>
      <c r="AA42" s="14"/>
      <c r="AB42" s="14"/>
      <c r="AC42" s="14"/>
      <c r="AD42" s="14"/>
      <c r="AE42" s="14"/>
      <c r="AF42" s="14"/>
      <c r="AG42" s="14"/>
      <c r="AH42" s="14"/>
      <c r="AI42" s="14"/>
    </row>
    <row r="43" spans="1:35" s="22" customFormat="1">
      <c r="A43" s="31"/>
      <c r="N43" s="31"/>
      <c r="O43" s="31"/>
      <c r="P43" s="31"/>
      <c r="Q43" s="31"/>
      <c r="R43" s="31"/>
      <c r="S43" s="31"/>
      <c r="T43" s="31"/>
      <c r="U43" s="31"/>
      <c r="V43" s="14"/>
      <c r="W43" s="14"/>
      <c r="X43" s="14"/>
      <c r="Y43" s="14"/>
      <c r="Z43" s="14"/>
      <c r="AA43" s="14"/>
      <c r="AB43" s="14"/>
      <c r="AC43" s="14"/>
      <c r="AD43" s="14"/>
      <c r="AE43" s="14"/>
      <c r="AF43" s="14"/>
      <c r="AG43" s="14"/>
      <c r="AH43" s="14"/>
      <c r="AI43" s="14"/>
    </row>
    <row r="44" spans="1:35" s="22" customFormat="1">
      <c r="A44" s="31"/>
      <c r="N44" s="31"/>
      <c r="O44" s="31"/>
      <c r="P44" s="31"/>
      <c r="Q44" s="31"/>
      <c r="R44" s="31"/>
      <c r="S44" s="31"/>
      <c r="T44" s="31"/>
      <c r="U44" s="31"/>
      <c r="V44" s="14"/>
      <c r="W44" s="14"/>
      <c r="X44" s="14"/>
      <c r="Y44" s="14"/>
      <c r="Z44" s="14"/>
      <c r="AA44" s="14"/>
      <c r="AB44" s="14"/>
      <c r="AC44" s="14"/>
      <c r="AD44" s="14"/>
      <c r="AE44" s="14"/>
      <c r="AF44" s="14"/>
      <c r="AG44" s="14"/>
      <c r="AH44" s="14"/>
      <c r="AI44" s="14"/>
    </row>
    <row r="45" spans="1:35" s="22" customFormat="1">
      <c r="A45" s="31"/>
      <c r="N45" s="31"/>
      <c r="O45" s="31"/>
      <c r="P45" s="31"/>
      <c r="Q45" s="31"/>
      <c r="R45" s="31"/>
      <c r="S45" s="31"/>
      <c r="T45" s="31"/>
      <c r="U45" s="31"/>
      <c r="V45" s="14"/>
      <c r="W45" s="14"/>
      <c r="X45" s="14"/>
      <c r="Y45" s="14"/>
      <c r="Z45" s="14"/>
      <c r="AA45" s="14"/>
      <c r="AB45" s="14"/>
      <c r="AC45" s="14"/>
      <c r="AD45" s="14"/>
      <c r="AE45" s="14"/>
      <c r="AF45" s="14"/>
      <c r="AG45" s="14"/>
      <c r="AH45" s="14"/>
      <c r="AI45" s="14"/>
    </row>
    <row r="46" spans="1:35" s="22" customFormat="1">
      <c r="A46" s="31"/>
      <c r="N46" s="31"/>
      <c r="O46" s="31"/>
      <c r="P46" s="31"/>
      <c r="Q46" s="31"/>
      <c r="R46" s="31"/>
      <c r="S46" s="31"/>
      <c r="T46" s="31"/>
      <c r="U46" s="31"/>
      <c r="V46" s="14"/>
      <c r="W46" s="14"/>
      <c r="X46" s="14"/>
      <c r="Y46" s="14"/>
      <c r="Z46" s="14"/>
      <c r="AA46" s="14"/>
      <c r="AB46" s="14"/>
      <c r="AC46" s="14"/>
      <c r="AD46" s="14"/>
      <c r="AE46" s="14"/>
      <c r="AF46" s="14"/>
      <c r="AG46" s="14"/>
      <c r="AH46" s="14"/>
      <c r="AI46" s="14"/>
    </row>
    <row r="47" spans="1:35" s="22" customFormat="1">
      <c r="A47" s="31"/>
      <c r="N47" s="31"/>
      <c r="O47" s="31"/>
      <c r="P47" s="31"/>
      <c r="Q47" s="31"/>
      <c r="R47" s="31"/>
      <c r="S47" s="31"/>
      <c r="T47" s="31"/>
      <c r="U47" s="31"/>
      <c r="V47" s="14"/>
      <c r="W47" s="14"/>
      <c r="X47" s="14"/>
      <c r="Y47" s="14"/>
      <c r="Z47" s="14"/>
      <c r="AA47" s="14"/>
      <c r="AB47" s="14"/>
      <c r="AC47" s="14"/>
      <c r="AD47" s="14"/>
      <c r="AE47" s="14"/>
      <c r="AF47" s="14"/>
      <c r="AG47" s="14"/>
      <c r="AH47" s="14"/>
      <c r="AI47" s="14"/>
    </row>
    <row r="48" spans="1:35" s="22" customFormat="1">
      <c r="A48" s="31"/>
      <c r="N48" s="31"/>
      <c r="O48" s="31"/>
      <c r="P48" s="31"/>
      <c r="Q48" s="31"/>
      <c r="R48" s="31"/>
      <c r="S48" s="31"/>
      <c r="T48" s="31"/>
      <c r="U48" s="31"/>
      <c r="V48" s="14"/>
      <c r="W48" s="14"/>
      <c r="X48" s="14"/>
      <c r="Y48" s="14"/>
      <c r="Z48" s="14"/>
      <c r="AA48" s="14"/>
      <c r="AB48" s="14"/>
      <c r="AC48" s="14"/>
      <c r="AD48" s="14"/>
      <c r="AE48" s="14"/>
      <c r="AF48" s="14"/>
      <c r="AG48" s="14"/>
      <c r="AH48" s="14"/>
      <c r="AI48" s="14"/>
    </row>
    <row r="49" spans="1:35" s="22" customFormat="1">
      <c r="A49" s="31"/>
      <c r="N49" s="31"/>
      <c r="O49" s="31"/>
      <c r="P49" s="31"/>
      <c r="Q49" s="31"/>
      <c r="R49" s="31"/>
      <c r="S49" s="31"/>
      <c r="T49" s="31"/>
      <c r="U49" s="31"/>
      <c r="V49" s="14"/>
      <c r="W49" s="14"/>
      <c r="X49" s="14"/>
      <c r="Y49" s="14"/>
      <c r="Z49" s="14"/>
      <c r="AA49" s="14"/>
      <c r="AB49" s="14"/>
      <c r="AC49" s="14"/>
      <c r="AD49" s="14"/>
      <c r="AE49" s="14"/>
      <c r="AF49" s="14"/>
      <c r="AG49" s="14"/>
      <c r="AH49" s="14"/>
      <c r="AI49" s="14"/>
    </row>
    <row r="50" spans="1:35" s="22" customFormat="1">
      <c r="A50" s="31"/>
      <c r="N50" s="31"/>
      <c r="O50" s="31"/>
      <c r="P50" s="31"/>
      <c r="Q50" s="31"/>
      <c r="R50" s="31"/>
      <c r="S50" s="31"/>
      <c r="T50" s="31"/>
      <c r="U50" s="31"/>
      <c r="V50" s="14"/>
      <c r="W50" s="14"/>
      <c r="X50" s="14"/>
      <c r="Y50" s="14"/>
      <c r="Z50" s="14"/>
      <c r="AA50" s="14"/>
      <c r="AB50" s="14"/>
      <c r="AC50" s="14"/>
      <c r="AD50" s="14"/>
      <c r="AE50" s="14"/>
      <c r="AF50" s="14"/>
      <c r="AG50" s="14"/>
      <c r="AH50" s="14"/>
      <c r="AI50" s="14"/>
    </row>
    <row r="51" spans="1:35" s="22" customFormat="1">
      <c r="A51" s="31"/>
      <c r="N51" s="31"/>
      <c r="O51" s="31"/>
      <c r="P51" s="31"/>
      <c r="Q51" s="31"/>
      <c r="R51" s="31"/>
      <c r="S51" s="31"/>
      <c r="T51" s="31"/>
      <c r="U51" s="31"/>
      <c r="V51" s="14"/>
      <c r="W51" s="14"/>
      <c r="X51" s="14"/>
      <c r="Y51" s="14"/>
      <c r="Z51" s="14"/>
      <c r="AA51" s="14"/>
      <c r="AB51" s="14"/>
      <c r="AC51" s="14"/>
      <c r="AD51" s="14"/>
      <c r="AE51" s="14"/>
      <c r="AF51" s="14"/>
      <c r="AG51" s="14"/>
      <c r="AH51" s="14"/>
      <c r="AI51" s="14"/>
    </row>
    <row r="52" spans="1:35" s="22" customFormat="1">
      <c r="A52" s="31"/>
      <c r="N52" s="31"/>
      <c r="O52" s="31"/>
      <c r="P52" s="31"/>
      <c r="Q52" s="31"/>
      <c r="R52" s="31"/>
      <c r="S52" s="31"/>
      <c r="T52" s="31"/>
      <c r="U52" s="31"/>
      <c r="V52" s="14"/>
      <c r="W52" s="14"/>
      <c r="X52" s="14"/>
      <c r="Y52" s="14"/>
      <c r="Z52" s="14"/>
      <c r="AA52" s="14"/>
      <c r="AB52" s="14"/>
      <c r="AC52" s="14"/>
      <c r="AD52" s="14"/>
      <c r="AE52" s="14"/>
      <c r="AF52" s="14"/>
      <c r="AG52" s="14"/>
      <c r="AH52" s="14"/>
      <c r="AI52" s="14"/>
    </row>
    <row r="53" spans="1:35" s="22" customFormat="1">
      <c r="A53" s="31"/>
      <c r="N53" s="31"/>
      <c r="O53" s="31"/>
      <c r="P53" s="31"/>
      <c r="Q53" s="31"/>
      <c r="R53" s="31"/>
      <c r="S53" s="31"/>
      <c r="T53" s="31"/>
      <c r="U53" s="31"/>
      <c r="V53" s="14"/>
      <c r="W53" s="14"/>
      <c r="X53" s="14"/>
      <c r="Y53" s="14"/>
      <c r="Z53" s="14"/>
      <c r="AA53" s="14"/>
      <c r="AB53" s="14"/>
      <c r="AC53" s="14"/>
      <c r="AD53" s="14"/>
      <c r="AE53" s="14"/>
      <c r="AF53" s="14"/>
      <c r="AG53" s="14"/>
      <c r="AH53" s="14"/>
      <c r="AI53" s="14"/>
    </row>
    <row r="54" spans="1:35" s="22" customFormat="1">
      <c r="A54" s="31"/>
      <c r="N54" s="31"/>
      <c r="O54" s="31"/>
      <c r="P54" s="31"/>
      <c r="Q54" s="31"/>
      <c r="R54" s="31"/>
      <c r="S54" s="31"/>
      <c r="T54" s="31"/>
      <c r="U54" s="31"/>
      <c r="V54" s="14"/>
      <c r="W54" s="14"/>
      <c r="X54" s="14"/>
      <c r="Y54" s="14"/>
      <c r="Z54" s="14"/>
      <c r="AA54" s="14"/>
      <c r="AB54" s="14"/>
      <c r="AC54" s="14"/>
      <c r="AD54" s="14"/>
      <c r="AE54" s="14"/>
      <c r="AF54" s="14"/>
      <c r="AG54" s="14"/>
      <c r="AH54" s="14"/>
      <c r="AI54" s="14"/>
    </row>
    <row r="55" spans="1:35" s="22" customFormat="1">
      <c r="A55" s="31"/>
      <c r="N55" s="31"/>
      <c r="O55" s="31"/>
      <c r="P55" s="31"/>
      <c r="Q55" s="31"/>
      <c r="R55" s="31"/>
      <c r="S55" s="31"/>
      <c r="T55" s="31"/>
      <c r="U55" s="31"/>
      <c r="V55" s="14"/>
      <c r="W55" s="14"/>
      <c r="X55" s="14"/>
      <c r="Y55" s="14"/>
      <c r="Z55" s="14"/>
      <c r="AA55" s="14"/>
      <c r="AB55" s="14"/>
      <c r="AC55" s="14"/>
      <c r="AD55" s="14"/>
      <c r="AE55" s="14"/>
      <c r="AF55" s="14"/>
      <c r="AG55" s="14"/>
      <c r="AH55" s="14"/>
      <c r="AI55" s="14"/>
    </row>
    <row r="56" spans="1:35" s="22" customFormat="1">
      <c r="A56" s="31"/>
      <c r="N56" s="31"/>
      <c r="O56" s="31"/>
      <c r="P56" s="31"/>
      <c r="Q56" s="31"/>
      <c r="R56" s="31"/>
      <c r="S56" s="31"/>
      <c r="T56" s="31"/>
      <c r="U56" s="31"/>
      <c r="V56" s="14"/>
      <c r="W56" s="14"/>
      <c r="X56" s="14"/>
      <c r="Y56" s="14"/>
      <c r="Z56" s="14"/>
      <c r="AA56" s="14"/>
      <c r="AB56" s="14"/>
      <c r="AC56" s="14"/>
      <c r="AD56" s="14"/>
      <c r="AE56" s="14"/>
      <c r="AF56" s="14"/>
      <c r="AG56" s="14"/>
      <c r="AH56" s="14"/>
      <c r="AI56" s="14"/>
    </row>
    <row r="57" spans="1:35" s="22" customFormat="1">
      <c r="A57" s="31"/>
      <c r="N57" s="31"/>
      <c r="O57" s="31"/>
      <c r="P57" s="31"/>
      <c r="Q57" s="31"/>
      <c r="R57" s="31"/>
      <c r="S57" s="31"/>
      <c r="T57" s="31"/>
      <c r="U57" s="31"/>
      <c r="V57" s="14"/>
      <c r="W57" s="14"/>
      <c r="X57" s="14"/>
      <c r="Y57" s="14"/>
      <c r="Z57" s="14"/>
      <c r="AA57" s="14"/>
      <c r="AB57" s="14"/>
      <c r="AC57" s="14"/>
      <c r="AD57" s="14"/>
      <c r="AE57" s="14"/>
      <c r="AF57" s="14"/>
      <c r="AG57" s="14"/>
      <c r="AH57" s="14"/>
      <c r="AI57" s="14"/>
    </row>
    <row r="58" spans="1:35" s="22" customFormat="1">
      <c r="A58" s="31"/>
      <c r="N58" s="31"/>
      <c r="O58" s="31"/>
      <c r="P58" s="31"/>
      <c r="Q58" s="31"/>
      <c r="R58" s="31"/>
      <c r="S58" s="31"/>
      <c r="T58" s="31"/>
      <c r="U58" s="31"/>
      <c r="V58" s="14"/>
      <c r="W58" s="14"/>
      <c r="X58" s="14"/>
      <c r="Y58" s="14"/>
      <c r="Z58" s="14"/>
      <c r="AA58" s="14"/>
      <c r="AB58" s="14"/>
      <c r="AC58" s="14"/>
      <c r="AD58" s="14"/>
      <c r="AE58" s="14"/>
      <c r="AF58" s="14"/>
      <c r="AG58" s="14"/>
      <c r="AH58" s="14"/>
      <c r="AI58" s="14"/>
    </row>
  </sheetData>
  <sheetProtection sheet="1" objects="1" scenarios="1" selectLockedCells="1"/>
  <sortState ref="V11:AJ13">
    <sortCondition ref="V11:V13"/>
  </sortState>
  <mergeCells count="11">
    <mergeCell ref="C24:M24"/>
    <mergeCell ref="B4:M4"/>
    <mergeCell ref="L3:M3"/>
    <mergeCell ref="C12:F12"/>
    <mergeCell ref="H16:M16"/>
    <mergeCell ref="H22:M22"/>
    <mergeCell ref="H20:M20"/>
    <mergeCell ref="H18:M18"/>
    <mergeCell ref="C6:M6"/>
    <mergeCell ref="C8:F8"/>
    <mergeCell ref="C10:F10"/>
  </mergeCells>
  <dataValidations count="1">
    <dataValidation type="decimal" allowBlank="1" showInputMessage="1" showErrorMessage="1" sqref="H9">
      <formula1>0</formula1>
      <formula2>50</formula2>
    </dataValidation>
  </dataValidations>
  <pageMargins left="0.70866141732283472" right="0.70866141732283472" top="0.74803149606299213" bottom="0.74803149606299213" header="0.31496062992125984" footer="0.31496062992125984"/>
  <pageSetup paperSize="9" scale="25" orientation="portrait"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14:formula1>
            <xm:f>'Summary Table'!$A$15:$A$16</xm:f>
          </x14:formula1>
          <xm:sqref>H8</xm:sqref>
        </x14:dataValidation>
        <x14:dataValidation type="list" allowBlank="1" showInputMessage="1" showErrorMessage="1">
          <x14:formula1>
            <xm:f>'Summary Table'!$A$15:$A$18</xm:f>
          </x14:formula1>
          <xm:sqref>H12</xm:sqref>
        </x14:dataValidation>
        <x14:dataValidation type="list" allowBlank="1" showInputMessage="1" showErrorMessage="1">
          <x14:formula1>
            <xm:f>'Summary Table'!$C$15:$C$17</xm:f>
          </x14:formula1>
          <xm:sqref>H10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52"/>
  <sheetViews>
    <sheetView topLeftCell="A16" workbookViewId="0">
      <selection activeCell="A36" sqref="A36:C36"/>
    </sheetView>
  </sheetViews>
  <sheetFormatPr defaultRowHeight="15"/>
  <cols>
    <col min="1" max="1" width="24.140625" customWidth="1"/>
    <col min="2" max="5" width="22.42578125" customWidth="1"/>
    <col min="7" max="7" width="20.85546875" bestFit="1" customWidth="1"/>
    <col min="8" max="8" width="16.85546875" bestFit="1" customWidth="1"/>
    <col min="9" max="9" width="10.5703125" bestFit="1" customWidth="1"/>
  </cols>
  <sheetData>
    <row r="1" spans="1:5">
      <c r="A1" t="s">
        <v>22</v>
      </c>
    </row>
    <row r="2" spans="1:5" ht="7.5" customHeight="1"/>
    <row r="3" spans="1:5" ht="18.75">
      <c r="A3" s="57" t="s">
        <v>20</v>
      </c>
      <c r="B3" s="57"/>
      <c r="C3" s="57"/>
    </row>
    <row r="4" spans="1:5" ht="39.75" customHeight="1">
      <c r="A4" s="10" t="s">
        <v>10</v>
      </c>
      <c r="B4" s="10" t="s">
        <v>13</v>
      </c>
      <c r="C4" s="10" t="s">
        <v>14</v>
      </c>
      <c r="D4" s="1" t="s">
        <v>17</v>
      </c>
      <c r="E4" s="1" t="s">
        <v>18</v>
      </c>
    </row>
    <row r="5" spans="1:5">
      <c r="A5" s="11" t="s">
        <v>9</v>
      </c>
      <c r="B5" s="12" t="e">
        <f>#REF!</f>
        <v>#REF!</v>
      </c>
      <c r="C5" s="12">
        <v>0</v>
      </c>
      <c r="D5" s="2" t="e">
        <f>B5*0.2</f>
        <v>#REF!</v>
      </c>
      <c r="E5" s="2" t="e">
        <f>D5+C5</f>
        <v>#REF!</v>
      </c>
    </row>
    <row r="6" spans="1:5">
      <c r="A6" s="6" t="s">
        <v>11</v>
      </c>
      <c r="B6" s="7" t="e">
        <f>#REF!</f>
        <v>#REF!</v>
      </c>
      <c r="C6" s="7" t="e">
        <f>#REF!-B6</f>
        <v>#REF!</v>
      </c>
      <c r="D6" s="2" t="e">
        <f>B6*0.2</f>
        <v>#REF!</v>
      </c>
      <c r="E6" s="2" t="e">
        <f>D6+C6</f>
        <v>#REF!</v>
      </c>
    </row>
    <row r="7" spans="1:5">
      <c r="A7" s="4" t="s">
        <v>12</v>
      </c>
      <c r="B7" s="5" t="e">
        <f>#REF!</f>
        <v>#REF!</v>
      </c>
      <c r="C7" s="5" t="e">
        <f>#REF!-B7</f>
        <v>#REF!</v>
      </c>
      <c r="D7" s="2" t="e">
        <f>B7*0.2</f>
        <v>#REF!</v>
      </c>
      <c r="E7" s="2" t="e">
        <f>D7+C7</f>
        <v>#REF!</v>
      </c>
    </row>
    <row r="8" spans="1:5">
      <c r="A8" s="8" t="s">
        <v>3</v>
      </c>
      <c r="B8" s="9" t="e">
        <f>#REF!</f>
        <v>#REF!</v>
      </c>
      <c r="C8" s="9" t="e">
        <f>#REF!-B8</f>
        <v>#REF!</v>
      </c>
      <c r="D8" s="2" t="e">
        <f>B8*0.2</f>
        <v>#REF!</v>
      </c>
      <c r="E8" s="2" t="e">
        <f>D8+C8</f>
        <v>#REF!</v>
      </c>
    </row>
    <row r="9" spans="1:5" ht="7.5" customHeight="1"/>
    <row r="10" spans="1:5" ht="29.25" customHeight="1">
      <c r="A10" s="55" t="s">
        <v>16</v>
      </c>
      <c r="B10" s="55"/>
      <c r="C10" s="55"/>
    </row>
    <row r="11" spans="1:5">
      <c r="A11" s="56" t="s">
        <v>15</v>
      </c>
      <c r="B11" s="56"/>
      <c r="C11" s="56"/>
    </row>
    <row r="12" spans="1:5">
      <c r="A12" s="13"/>
      <c r="B12" s="13"/>
      <c r="C12" s="13"/>
    </row>
    <row r="14" spans="1:5">
      <c r="A14" t="s">
        <v>23</v>
      </c>
    </row>
    <row r="15" spans="1:5" ht="6" customHeight="1"/>
    <row r="16" spans="1:5" ht="18.75">
      <c r="A16" s="57" t="s">
        <v>19</v>
      </c>
      <c r="B16" s="57"/>
      <c r="C16" s="57"/>
    </row>
    <row r="17" spans="1:5" ht="39.75" customHeight="1">
      <c r="A17" s="10" t="s">
        <v>10</v>
      </c>
      <c r="B17" s="10" t="s">
        <v>13</v>
      </c>
      <c r="C17" s="10" t="s">
        <v>14</v>
      </c>
      <c r="D17" s="1" t="s">
        <v>1</v>
      </c>
      <c r="E17" s="1" t="s">
        <v>0</v>
      </c>
    </row>
    <row r="18" spans="1:5">
      <c r="A18" s="11" t="s">
        <v>9</v>
      </c>
      <c r="B18" s="12" t="e">
        <f>#REF!-#REF!</f>
        <v>#REF!</v>
      </c>
      <c r="C18" s="12" t="e">
        <f>#REF!</f>
        <v>#REF!</v>
      </c>
      <c r="D18" s="2" t="e">
        <f>B18*0.2</f>
        <v>#REF!</v>
      </c>
      <c r="E18" s="2" t="e">
        <f>D18+C18</f>
        <v>#REF!</v>
      </c>
    </row>
    <row r="19" spans="1:5">
      <c r="A19" s="6" t="s">
        <v>11</v>
      </c>
      <c r="B19" s="7" t="e">
        <f>#REF!-#REF!</f>
        <v>#REF!</v>
      </c>
      <c r="C19" s="7" t="e">
        <f>#REF!-B19</f>
        <v>#REF!</v>
      </c>
      <c r="D19" s="2" t="e">
        <f>B19*0.2</f>
        <v>#REF!</v>
      </c>
      <c r="E19" s="2" t="e">
        <f>D19+C19</f>
        <v>#REF!</v>
      </c>
    </row>
    <row r="20" spans="1:5">
      <c r="A20" s="4" t="s">
        <v>12</v>
      </c>
      <c r="B20" s="5" t="e">
        <f>#REF!-#REF!</f>
        <v>#REF!</v>
      </c>
      <c r="C20" s="5" t="e">
        <f>#REF!-B20</f>
        <v>#REF!</v>
      </c>
      <c r="D20" s="2" t="e">
        <f>B20*0.2</f>
        <v>#REF!</v>
      </c>
      <c r="E20" s="2" t="e">
        <f>D20+C20</f>
        <v>#REF!</v>
      </c>
    </row>
    <row r="21" spans="1:5">
      <c r="A21" s="8" t="s">
        <v>3</v>
      </c>
      <c r="B21" s="9" t="e">
        <f>#REF!-#REF!</f>
        <v>#REF!</v>
      </c>
      <c r="C21" s="9" t="e">
        <f>#REF!-B21</f>
        <v>#REF!</v>
      </c>
      <c r="D21" s="2" t="e">
        <f>B21*0.2</f>
        <v>#REF!</v>
      </c>
      <c r="E21" s="2" t="e">
        <f>D21+C21</f>
        <v>#REF!</v>
      </c>
    </row>
    <row r="23" spans="1:5" ht="29.25" customHeight="1">
      <c r="A23" s="55" t="s">
        <v>16</v>
      </c>
      <c r="B23" s="55"/>
      <c r="C23" s="55"/>
    </row>
    <row r="24" spans="1:5">
      <c r="A24" s="56" t="s">
        <v>15</v>
      </c>
      <c r="B24" s="56"/>
      <c r="C24" s="56"/>
    </row>
    <row r="25" spans="1:5">
      <c r="A25" s="13"/>
      <c r="B25" s="13"/>
      <c r="C25" s="13"/>
    </row>
    <row r="26" spans="1:5">
      <c r="A26" s="13"/>
      <c r="B26" s="13"/>
      <c r="C26" s="13"/>
    </row>
    <row r="27" spans="1:5">
      <c r="A27" t="s">
        <v>24</v>
      </c>
    </row>
    <row r="28" spans="1:5" ht="6" customHeight="1"/>
    <row r="29" spans="1:5" ht="18.75">
      <c r="A29" s="57" t="s">
        <v>21</v>
      </c>
      <c r="B29" s="57"/>
      <c r="C29" s="57"/>
    </row>
    <row r="30" spans="1:5" ht="39.75" customHeight="1">
      <c r="A30" s="10" t="s">
        <v>10</v>
      </c>
      <c r="B30" s="10" t="s">
        <v>13</v>
      </c>
      <c r="C30" s="10" t="s">
        <v>14</v>
      </c>
      <c r="D30" s="1" t="s">
        <v>1</v>
      </c>
      <c r="E30" s="1" t="s">
        <v>0</v>
      </c>
    </row>
    <row r="31" spans="1:5">
      <c r="A31" s="11" t="s">
        <v>9</v>
      </c>
      <c r="B31" s="12" t="e">
        <f>#REF!-$C$31</f>
        <v>#REF!</v>
      </c>
      <c r="C31" s="12" t="e">
        <f>#REF!</f>
        <v>#REF!</v>
      </c>
      <c r="D31" s="2" t="e">
        <f>B31*0.2</f>
        <v>#REF!</v>
      </c>
      <c r="E31" s="2" t="e">
        <f>D31+C31</f>
        <v>#REF!</v>
      </c>
    </row>
    <row r="32" spans="1:5">
      <c r="A32" s="6" t="s">
        <v>11</v>
      </c>
      <c r="B32" s="7" t="e">
        <f>#REF!-$C$31</f>
        <v>#REF!</v>
      </c>
      <c r="C32" s="7" t="e">
        <f>#REF!-B32</f>
        <v>#REF!</v>
      </c>
      <c r="D32" s="2" t="e">
        <f>B32*0.2</f>
        <v>#REF!</v>
      </c>
      <c r="E32" s="2" t="e">
        <f>D32+C32</f>
        <v>#REF!</v>
      </c>
    </row>
    <row r="33" spans="1:10">
      <c r="A33" s="4" t="s">
        <v>12</v>
      </c>
      <c r="B33" s="5" t="e">
        <f>#REF!-$C$31</f>
        <v>#REF!</v>
      </c>
      <c r="C33" s="5" t="e">
        <f>#REF!-B33</f>
        <v>#REF!</v>
      </c>
      <c r="D33" s="2" t="e">
        <f>B33*0.2</f>
        <v>#REF!</v>
      </c>
      <c r="E33" s="2" t="e">
        <f>D33+C33</f>
        <v>#REF!</v>
      </c>
    </row>
    <row r="34" spans="1:10">
      <c r="A34" s="8" t="s">
        <v>3</v>
      </c>
      <c r="B34" s="9" t="e">
        <f>#REF!-$C$31</f>
        <v>#REF!</v>
      </c>
      <c r="C34" s="9" t="e">
        <f>#REF!-B34</f>
        <v>#REF!</v>
      </c>
      <c r="D34" s="2" t="e">
        <f>B34*0.2</f>
        <v>#REF!</v>
      </c>
      <c r="E34" s="2" t="e">
        <f>D34+C34</f>
        <v>#REF!</v>
      </c>
    </row>
    <row r="36" spans="1:10" ht="29.25" customHeight="1">
      <c r="A36" s="55" t="s">
        <v>16</v>
      </c>
      <c r="B36" s="55"/>
      <c r="C36" s="55"/>
    </row>
    <row r="37" spans="1:10">
      <c r="A37" s="56" t="s">
        <v>15</v>
      </c>
      <c r="B37" s="56"/>
      <c r="C37" s="56"/>
    </row>
    <row r="39" spans="1:10">
      <c r="A39" t="s">
        <v>25</v>
      </c>
    </row>
    <row r="41" spans="1:10">
      <c r="A41" t="s">
        <v>42</v>
      </c>
    </row>
    <row r="42" spans="1:10" ht="7.5" customHeight="1"/>
    <row r="43" spans="1:10" ht="18.75">
      <c r="A43" s="57" t="s">
        <v>41</v>
      </c>
      <c r="B43" s="57"/>
      <c r="C43" s="57"/>
    </row>
    <row r="44" spans="1:10" ht="39.75" customHeight="1">
      <c r="A44" s="10" t="s">
        <v>10</v>
      </c>
      <c r="B44" s="10" t="s">
        <v>13</v>
      </c>
      <c r="C44" s="10" t="s">
        <v>14</v>
      </c>
      <c r="D44" s="1" t="s">
        <v>17</v>
      </c>
      <c r="E44" s="1" t="s">
        <v>18</v>
      </c>
      <c r="G44" s="1"/>
      <c r="H44" s="1"/>
      <c r="I44" s="1"/>
      <c r="J44" s="1"/>
    </row>
    <row r="45" spans="1:10">
      <c r="A45" s="11" t="s">
        <v>9</v>
      </c>
      <c r="B45" s="12" t="e">
        <f>#REF!</f>
        <v>#REF!</v>
      </c>
      <c r="C45" s="12">
        <v>0</v>
      </c>
      <c r="D45" s="2" t="e">
        <f>B45*0.2</f>
        <v>#REF!</v>
      </c>
      <c r="E45" s="2" t="e">
        <f>D45+C45</f>
        <v>#REF!</v>
      </c>
      <c r="G45" s="1"/>
      <c r="H45" s="1"/>
      <c r="I45" s="3"/>
      <c r="J45" s="3"/>
    </row>
    <row r="46" spans="1:10">
      <c r="A46" s="6" t="s">
        <v>11</v>
      </c>
      <c r="B46" s="7" t="e">
        <f>#REF!</f>
        <v>#REF!</v>
      </c>
      <c r="C46" s="7">
        <v>0</v>
      </c>
      <c r="D46" s="2" t="e">
        <f>B46*0.2</f>
        <v>#REF!</v>
      </c>
      <c r="E46" s="2" t="e">
        <f>D46+C46</f>
        <v>#REF!</v>
      </c>
      <c r="I46" s="2"/>
      <c r="J46" s="2"/>
    </row>
    <row r="47" spans="1:10">
      <c r="A47" s="4" t="s">
        <v>12</v>
      </c>
      <c r="B47" s="5" t="e">
        <f>#REF!</f>
        <v>#REF!</v>
      </c>
      <c r="C47" s="5">
        <v>0</v>
      </c>
      <c r="D47" s="2" t="e">
        <f>B47*0.2</f>
        <v>#REF!</v>
      </c>
      <c r="E47" s="2" t="e">
        <f>D47+C47</f>
        <v>#REF!</v>
      </c>
      <c r="I47" s="2"/>
      <c r="J47" s="2"/>
    </row>
    <row r="48" spans="1:10">
      <c r="A48" s="8" t="s">
        <v>3</v>
      </c>
      <c r="B48" s="9" t="e">
        <f>#REF!</f>
        <v>#REF!</v>
      </c>
      <c r="C48" s="9">
        <v>0</v>
      </c>
      <c r="D48" s="2" t="e">
        <f>B48*0.2</f>
        <v>#REF!</v>
      </c>
      <c r="E48" s="2" t="e">
        <f>D48+C48</f>
        <v>#REF!</v>
      </c>
      <c r="I48" s="2"/>
      <c r="J48" s="2"/>
    </row>
    <row r="49" spans="1:3" ht="7.5" customHeight="1"/>
    <row r="50" spans="1:3" ht="29.25" customHeight="1">
      <c r="A50" s="55" t="s">
        <v>16</v>
      </c>
      <c r="B50" s="55"/>
      <c r="C50" s="55"/>
    </row>
    <row r="51" spans="1:3">
      <c r="A51" s="56" t="s">
        <v>15</v>
      </c>
      <c r="B51" s="56"/>
      <c r="C51" s="56"/>
    </row>
    <row r="52" spans="1:3">
      <c r="A52" s="13"/>
      <c r="B52" s="13"/>
      <c r="C52" s="13"/>
    </row>
  </sheetData>
  <mergeCells count="12">
    <mergeCell ref="A51:C51"/>
    <mergeCell ref="A29:C29"/>
    <mergeCell ref="A36:C36"/>
    <mergeCell ref="A37:C37"/>
    <mergeCell ref="A43:C43"/>
    <mergeCell ref="A50:C50"/>
    <mergeCell ref="A23:C23"/>
    <mergeCell ref="A10:C10"/>
    <mergeCell ref="A11:C11"/>
    <mergeCell ref="A24:C24"/>
    <mergeCell ref="A3:C3"/>
    <mergeCell ref="A16:C16"/>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9"/>
  <sheetViews>
    <sheetView workbookViewId="0">
      <selection activeCell="F8" sqref="F8"/>
    </sheetView>
  </sheetViews>
  <sheetFormatPr defaultRowHeight="15"/>
  <cols>
    <col min="1" max="1" width="25.28515625" bestFit="1" customWidth="1"/>
    <col min="2" max="9" width="18.42578125" customWidth="1"/>
    <col min="10" max="10" width="30" bestFit="1" customWidth="1"/>
  </cols>
  <sheetData>
    <row r="1" spans="1:5">
      <c r="A1" s="1"/>
      <c r="B1" s="1"/>
      <c r="C1" s="1" t="s">
        <v>7</v>
      </c>
      <c r="D1" s="1" t="s">
        <v>8</v>
      </c>
    </row>
    <row r="2" spans="1:5">
      <c r="A2" s="1" t="s">
        <v>4</v>
      </c>
      <c r="B2" s="1" t="s">
        <v>2</v>
      </c>
      <c r="C2" s="3">
        <v>520</v>
      </c>
      <c r="D2" s="3">
        <f>ROUNDUP(C2/12, 2)</f>
        <v>43.339999999999996</v>
      </c>
    </row>
    <row r="3" spans="1:5">
      <c r="B3" t="s">
        <v>5</v>
      </c>
      <c r="C3" s="2">
        <f>C2*2</f>
        <v>1040</v>
      </c>
      <c r="D3" s="3">
        <f t="shared" ref="D3:D5" si="0">ROUNDUP(C3/12, 2)</f>
        <v>86.67</v>
      </c>
    </row>
    <row r="4" spans="1:5">
      <c r="B4" t="s">
        <v>6</v>
      </c>
      <c r="C4" s="2">
        <f>C2*1.5</f>
        <v>780</v>
      </c>
      <c r="D4" s="3">
        <f t="shared" si="0"/>
        <v>65</v>
      </c>
    </row>
    <row r="5" spans="1:5">
      <c r="B5" t="s">
        <v>3</v>
      </c>
      <c r="C5" s="2">
        <f>C2*2.5</f>
        <v>1300</v>
      </c>
      <c r="D5" s="3">
        <f t="shared" si="0"/>
        <v>108.34</v>
      </c>
    </row>
    <row r="7" spans="1:5">
      <c r="B7" s="58" t="s">
        <v>48</v>
      </c>
      <c r="C7" s="58"/>
      <c r="D7" s="58" t="s">
        <v>49</v>
      </c>
      <c r="E7" s="58"/>
    </row>
    <row r="8" spans="1:5" s="1" customFormat="1" ht="30">
      <c r="B8" s="37" t="s">
        <v>50</v>
      </c>
      <c r="C8" s="37" t="s">
        <v>51</v>
      </c>
      <c r="D8" s="37" t="s">
        <v>50</v>
      </c>
      <c r="E8" s="37" t="s">
        <v>51</v>
      </c>
    </row>
    <row r="9" spans="1:5">
      <c r="A9" s="40" t="s">
        <v>47</v>
      </c>
      <c r="B9" s="38">
        <f>$D$2</f>
        <v>43.339999999999996</v>
      </c>
      <c r="C9" s="39">
        <f>D4-B9</f>
        <v>21.660000000000004</v>
      </c>
      <c r="D9" s="39">
        <f>D4</f>
        <v>65</v>
      </c>
      <c r="E9" s="38">
        <v>0</v>
      </c>
    </row>
    <row r="10" spans="1:5">
      <c r="A10" s="40" t="s">
        <v>11</v>
      </c>
      <c r="B10" s="38">
        <f t="shared" ref="B10:B12" si="1">$D$2</f>
        <v>43.339999999999996</v>
      </c>
      <c r="C10" s="39">
        <f>D3-B10</f>
        <v>43.330000000000005</v>
      </c>
      <c r="D10" s="39">
        <f>D3</f>
        <v>86.67</v>
      </c>
      <c r="E10" s="38">
        <v>0</v>
      </c>
    </row>
    <row r="11" spans="1:5">
      <c r="A11" s="40" t="s">
        <v>3</v>
      </c>
      <c r="B11" s="38">
        <f t="shared" si="1"/>
        <v>43.339999999999996</v>
      </c>
      <c r="C11" s="39">
        <f>D5-B11</f>
        <v>65</v>
      </c>
      <c r="D11" s="39">
        <f>D5</f>
        <v>108.34</v>
      </c>
      <c r="E11" s="38">
        <v>0</v>
      </c>
    </row>
    <row r="12" spans="1:5">
      <c r="A12" s="40" t="s">
        <v>46</v>
      </c>
      <c r="B12" s="38">
        <f t="shared" si="1"/>
        <v>43.339999999999996</v>
      </c>
      <c r="C12" s="38">
        <f>D2-B12</f>
        <v>0</v>
      </c>
      <c r="D12" s="39">
        <f>D2</f>
        <v>43.339999999999996</v>
      </c>
      <c r="E12" s="38">
        <v>0</v>
      </c>
    </row>
    <row r="15" spans="1:5">
      <c r="A15" s="14" t="s">
        <v>46</v>
      </c>
      <c r="B15" s="14"/>
      <c r="C15" s="14" t="s">
        <v>30</v>
      </c>
    </row>
    <row r="16" spans="1:5">
      <c r="A16" s="14" t="s">
        <v>3</v>
      </c>
      <c r="B16" s="14"/>
      <c r="C16" s="14" t="s">
        <v>31</v>
      </c>
    </row>
    <row r="17" spans="1:3">
      <c r="A17" s="14" t="s">
        <v>11</v>
      </c>
      <c r="B17" s="14"/>
      <c r="C17" s="14" t="s">
        <v>32</v>
      </c>
    </row>
    <row r="18" spans="1:3">
      <c r="A18" s="14" t="s">
        <v>47</v>
      </c>
      <c r="B18" s="14"/>
      <c r="C18" s="14"/>
    </row>
    <row r="19" spans="1:3">
      <c r="A19" s="14"/>
      <c r="B19" s="14"/>
      <c r="C19" s="14"/>
    </row>
  </sheetData>
  <sortState ref="A22:J25">
    <sortCondition ref="A22"/>
  </sortState>
  <mergeCells count="2">
    <mergeCell ref="B7:C7"/>
    <mergeCell ref="D7:E7"/>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Calculator</vt:lpstr>
      <vt:lpstr>tables by hours &amp; eligibility</vt:lpstr>
      <vt:lpstr>Summary Table</vt:lpstr>
    </vt:vector>
  </TitlesOfParts>
  <Company>Nuffield Health</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Anneke Heaton</dc:creator>
  <cp:lastModifiedBy>Lewis, Amy  - New Malden</cp:lastModifiedBy>
  <dcterms:created xsi:type="dcterms:W3CDTF">2013-07-16T13:49:41Z</dcterms:created>
  <dcterms:modified xsi:type="dcterms:W3CDTF">2016-07-11T15:50:58Z</dcterms:modified>
</cp:coreProperties>
</file>